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20" windowWidth="19540" windowHeight="167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<sst xmlns="http://schemas.openxmlformats.org/spreadsheetml/2006/main" count="75" uniqueCount="68">
  <si>
    <t>Tape stock</t>
  </si>
  <si>
    <t>tapes</t>
  </si>
  <si>
    <t>/tape</t>
  </si>
  <si>
    <t>Stills processing</t>
  </si>
  <si>
    <t>Travel</t>
  </si>
  <si>
    <t>copies</t>
  </si>
  <si>
    <t>cases</t>
  </si>
  <si>
    <t>/case</t>
  </si>
  <si>
    <t>covers</t>
  </si>
  <si>
    <t>Website domain name</t>
  </si>
  <si>
    <t>Public liability insurance</t>
  </si>
  <si>
    <t>Donation to Coventry Railway Centre</t>
  </si>
  <si>
    <t>Make-up</t>
  </si>
  <si>
    <t>Hire of Malvern Youth Centre</t>
  </si>
  <si>
    <t>Business cards</t>
  </si>
  <si>
    <t>Town hall hire charge</t>
  </si>
  <si>
    <t>Subsistence</t>
  </si>
  <si>
    <t>Car tax</t>
  </si>
  <si>
    <t>Car insurance</t>
  </si>
  <si>
    <t>Stationery and postage</t>
  </si>
  <si>
    <t>Costumes</t>
  </si>
  <si>
    <t>Towing fees</t>
  </si>
  <si>
    <t>Gun repair</t>
  </si>
  <si>
    <t>Stills film</t>
  </si>
  <si>
    <t>Props and miscellaneous materials</t>
  </si>
  <si>
    <t>Car purchase</t>
  </si>
  <si>
    <t>Guns purchase</t>
  </si>
  <si>
    <t>Phone calls</t>
  </si>
  <si>
    <t>Ledbury Market Theatre hire charge</t>
  </si>
  <si>
    <t>Shobdon Airfield hire charge</t>
  </si>
  <si>
    <t>Microlite hire</t>
  </si>
  <si>
    <t>Wrap party catering</t>
  </si>
  <si>
    <t>Software (Alam DV from Mac Format)</t>
  </si>
  <si>
    <t>VHS dupes</t>
  </si>
  <si>
    <t>VHS cover inlays</t>
  </si>
  <si>
    <t>Stationery, postage etc.</t>
  </si>
  <si>
    <t>Hire of sound effects CDs</t>
  </si>
  <si>
    <t>CDs</t>
  </si>
  <si>
    <t>/CD</t>
  </si>
  <si>
    <t>Media: Mini-DV and DVD-R</t>
  </si>
  <si>
    <t>Phase 1 posters</t>
  </si>
  <si>
    <t>Net Bank set-up charge</t>
  </si>
  <si>
    <t>Purchase of Sound Dogs SFX</t>
  </si>
  <si>
    <t>Jiffy bags</t>
  </si>
  <si>
    <t>VHS cases &amp; packing</t>
  </si>
  <si>
    <t>Flyers - VHS release</t>
  </si>
  <si>
    <t>Stamps</t>
  </si>
  <si>
    <t>orders</t>
  </si>
  <si>
    <t>Tapestock: DVCam</t>
  </si>
  <si>
    <t>Effectos Especiales travel &amp; materials</t>
  </si>
  <si>
    <t>Courier of master to dupes house</t>
  </si>
  <si>
    <t>Advert in Admag</t>
  </si>
  <si>
    <t>NTSC copy for b-movie.com</t>
  </si>
  <si>
    <t>DVD-R media + delivery</t>
  </si>
  <si>
    <t>DVD cases + delivery</t>
  </si>
  <si>
    <t>Replacement of damaged screen  @ RMC</t>
  </si>
  <si>
    <t>DVD labels</t>
  </si>
  <si>
    <t>Net Bank charges (Jan-Feb inc.)</t>
  </si>
  <si>
    <t>ADMIN</t>
  </si>
  <si>
    <t>SALES COSTS</t>
  </si>
  <si>
    <t>TRAVEL &amp; SUBSISTENCE</t>
  </si>
  <si>
    <t>ADVERTISING</t>
  </si>
  <si>
    <t>REPAIRS</t>
  </si>
  <si>
    <t>THE BEACON: EXPENSES 2001-02</t>
  </si>
  <si>
    <t>TOTAL</t>
  </si>
  <si>
    <t>For film production (£3,000 approx.) and local self-distribution (£1,600 approx.)</t>
  </si>
  <si>
    <t>Rhythm &amp; Booze ad</t>
  </si>
  <si>
    <t>GRAND TOTAL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</si>
</sst>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18"/>
      <name val="Arial"/>
      <family val="0"/>
    </font>
    <font>
      <b/>
      <u val="single"/>
      <sz val="10"/>
      <name val="Arial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44" fontId="0" fillId="0" borderId="0" xfId="17" applyFont="1" applyBorder="1" applyAlignment="1">
      <alignment/>
    </xf>
    <xf numFmtId="0" fontId="0" fillId="0" borderId="0" xfId="0" applyBorder="1" applyAlignment="1">
      <alignment horizontal="left"/>
    </xf>
    <xf numFmtId="44" fontId="0" fillId="0" borderId="0" xfId="17" applyFont="1" applyBorder="1" applyAlignment="1">
      <alignment/>
    </xf>
    <xf numFmtId="44" fontId="0" fillId="0" borderId="0" xfId="17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4" fontId="2" fillId="0" borderId="0" xfId="17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44" fontId="0" fillId="0" borderId="0" xfId="17" applyFont="1" applyBorder="1" applyAlignment="1">
      <alignment/>
    </xf>
    <xf numFmtId="0" fontId="0" fillId="0" borderId="0" xfId="0" applyFont="1" applyBorder="1" applyAlignment="1">
      <alignment horizontal="left"/>
    </xf>
    <xf numFmtId="9" fontId="0" fillId="0" borderId="0" xfId="19" applyFont="1" applyBorder="1" applyAlignment="1">
      <alignment/>
    </xf>
    <xf numFmtId="0" fontId="1" fillId="0" borderId="1" xfId="0" applyFont="1" applyBorder="1" applyAlignment="1">
      <alignment/>
    </xf>
    <xf numFmtId="44" fontId="1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 horizontal="left"/>
    </xf>
    <xf numFmtId="44" fontId="1" fillId="0" borderId="1" xfId="17" applyFont="1" applyBorder="1" applyAlignment="1">
      <alignment/>
    </xf>
    <xf numFmtId="0" fontId="1" fillId="0" borderId="0" xfId="0" applyFont="1" applyBorder="1" applyAlignment="1">
      <alignment horizontal="left"/>
    </xf>
    <xf numFmtId="44" fontId="1" fillId="0" borderId="0" xfId="17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44" fontId="1" fillId="0" borderId="2" xfId="0" applyNumberFormat="1" applyFont="1" applyBorder="1" applyAlignment="1">
      <alignment/>
    </xf>
    <xf numFmtId="44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="150" zoomScaleNormal="150" workbookViewId="0" topLeftCell="A1">
      <selection activeCell="D7" sqref="D7"/>
    </sheetView>
  </sheetViews>
  <sheetFormatPr defaultColWidth="8.8515625" defaultRowHeight="12.75"/>
  <cols>
    <col min="1" max="1" width="23.7109375" style="0" customWidth="1"/>
    <col min="2" max="5" width="8.8515625" style="0" customWidth="1"/>
    <col min="6" max="6" width="9.8515625" style="0" bestFit="1" customWidth="1"/>
  </cols>
  <sheetData>
    <row r="1" ht="21">
      <c r="A1" s="12" t="s">
        <v>63</v>
      </c>
    </row>
    <row r="2" ht="12">
      <c r="A2" t="s">
        <v>65</v>
      </c>
    </row>
    <row r="4" ht="12">
      <c r="A4" s="19" t="s">
        <v>58</v>
      </c>
    </row>
    <row r="5" spans="1:6" ht="12">
      <c r="A5" s="6" t="s">
        <v>14</v>
      </c>
      <c r="B5" s="7"/>
      <c r="C5" s="6"/>
      <c r="D5" s="2"/>
      <c r="E5" s="6"/>
      <c r="F5" s="2">
        <v>3</v>
      </c>
    </row>
    <row r="6" spans="1:6" ht="12">
      <c r="A6" s="6" t="s">
        <v>19</v>
      </c>
      <c r="B6" s="7"/>
      <c r="C6" s="6"/>
      <c r="D6" s="2"/>
      <c r="E6" s="6"/>
      <c r="F6" s="2">
        <f>5.23+1.98+1.9+6.48+9.9+3+23.97+1.09+1.09+3.24+0.84+2.24+3.24+4.14+3.24+3.6+2.7+4.95</f>
        <v>82.83000000000001</v>
      </c>
    </row>
    <row r="7" spans="1:6" ht="12">
      <c r="A7" s="1" t="s">
        <v>35</v>
      </c>
      <c r="B7" s="3"/>
      <c r="C7" s="1"/>
      <c r="D7" s="4"/>
      <c r="E7" s="1"/>
      <c r="F7" s="5">
        <f>0.67+3.99+0.33+0.84+6.48+3.29+21.98+1.09+33.34+1.45+1.23+0.82+0.41+1.3</f>
        <v>77.22</v>
      </c>
    </row>
    <row r="8" spans="1:6" ht="12">
      <c r="A8" s="1" t="s">
        <v>27</v>
      </c>
      <c r="B8" s="3"/>
      <c r="C8" s="1"/>
      <c r="D8" s="5"/>
      <c r="E8" s="1"/>
      <c r="F8" s="5">
        <v>11.84</v>
      </c>
    </row>
    <row r="9" spans="1:6" ht="12">
      <c r="A9" s="13" t="s">
        <v>43</v>
      </c>
      <c r="B9" s="3">
        <v>200</v>
      </c>
      <c r="C9" s="1"/>
      <c r="D9" s="14"/>
      <c r="E9" s="13"/>
      <c r="F9" s="14">
        <v>39.93</v>
      </c>
    </row>
    <row r="10" spans="1:6" ht="12">
      <c r="A10" s="13" t="s">
        <v>46</v>
      </c>
      <c r="B10" s="3">
        <v>100</v>
      </c>
      <c r="C10" s="1" t="s">
        <v>47</v>
      </c>
      <c r="D10" s="14"/>
      <c r="E10" s="13"/>
      <c r="F10" s="14">
        <f>87+3.19+1.09+1.49</f>
        <v>92.77</v>
      </c>
    </row>
    <row r="11" spans="1:6" ht="12">
      <c r="A11" s="13" t="s">
        <v>56</v>
      </c>
      <c r="B11" s="15"/>
      <c r="C11" s="13"/>
      <c r="D11" s="14"/>
      <c r="E11" s="13"/>
      <c r="F11" s="4">
        <v>4.99</v>
      </c>
    </row>
    <row r="12" spans="1:6" ht="12">
      <c r="A12" s="17" t="s">
        <v>64</v>
      </c>
      <c r="B12" s="17"/>
      <c r="C12" s="17"/>
      <c r="D12" s="17"/>
      <c r="E12" s="17"/>
      <c r="F12" s="18">
        <f>SUM(F5:F11)</f>
        <v>312.58000000000004</v>
      </c>
    </row>
    <row r="13" spans="1:6" ht="12">
      <c r="A13" s="1"/>
      <c r="B13" s="1"/>
      <c r="C13" s="1"/>
      <c r="D13" s="1"/>
      <c r="E13" s="1"/>
      <c r="F13" s="1"/>
    </row>
    <row r="14" spans="1:6" ht="12">
      <c r="A14" s="19" t="s">
        <v>59</v>
      </c>
      <c r="B14" s="1"/>
      <c r="C14" s="1"/>
      <c r="D14" s="1"/>
      <c r="E14" s="1"/>
      <c r="F14" s="1"/>
    </row>
    <row r="15" spans="1:6" ht="12">
      <c r="A15" s="1" t="s">
        <v>10</v>
      </c>
      <c r="B15" s="3"/>
      <c r="C15" s="1"/>
      <c r="D15" s="5"/>
      <c r="E15" s="1"/>
      <c r="F15" s="4">
        <v>315</v>
      </c>
    </row>
    <row r="16" spans="1:6" ht="12">
      <c r="A16" s="6" t="s">
        <v>13</v>
      </c>
      <c r="B16" s="7"/>
      <c r="C16" s="6"/>
      <c r="D16" s="2"/>
      <c r="E16" s="6"/>
      <c r="F16" s="2">
        <v>15</v>
      </c>
    </row>
    <row r="17" spans="1:6" ht="12">
      <c r="A17" s="1" t="s">
        <v>0</v>
      </c>
      <c r="B17" s="3">
        <v>40</v>
      </c>
      <c r="C17" s="1" t="s">
        <v>1</v>
      </c>
      <c r="D17" s="5">
        <v>3.25</v>
      </c>
      <c r="E17" s="1" t="s">
        <v>2</v>
      </c>
      <c r="F17" s="4">
        <f>B17*D17</f>
        <v>130</v>
      </c>
    </row>
    <row r="18" spans="1:6" ht="12">
      <c r="A18" s="1" t="s">
        <v>30</v>
      </c>
      <c r="B18" s="3"/>
      <c r="C18" s="1"/>
      <c r="D18" s="5"/>
      <c r="E18" s="1"/>
      <c r="F18" s="4">
        <v>100</v>
      </c>
    </row>
    <row r="19" spans="1:6" ht="12">
      <c r="A19" s="1" t="s">
        <v>15</v>
      </c>
      <c r="B19" s="3"/>
      <c r="C19" s="1"/>
      <c r="D19" s="5"/>
      <c r="E19" s="1"/>
      <c r="F19" s="4">
        <v>36</v>
      </c>
    </row>
    <row r="20" spans="1:6" ht="12">
      <c r="A20" s="6" t="s">
        <v>11</v>
      </c>
      <c r="B20" s="7"/>
      <c r="C20" s="6"/>
      <c r="D20" s="2"/>
      <c r="E20" s="6"/>
      <c r="F20" s="2">
        <v>200</v>
      </c>
    </row>
    <row r="21" spans="1:6" ht="12">
      <c r="A21" s="6" t="s">
        <v>28</v>
      </c>
      <c r="B21" s="7"/>
      <c r="C21" s="6"/>
      <c r="D21" s="2"/>
      <c r="E21" s="6"/>
      <c r="F21" s="2">
        <v>30</v>
      </c>
    </row>
    <row r="22" spans="1:6" ht="12">
      <c r="A22" s="6" t="s">
        <v>29</v>
      </c>
      <c r="B22" s="7"/>
      <c r="C22" s="6"/>
      <c r="D22" s="2"/>
      <c r="E22" s="6"/>
      <c r="F22" s="2">
        <v>50</v>
      </c>
    </row>
    <row r="23" spans="1:6" ht="12">
      <c r="A23" s="6" t="s">
        <v>25</v>
      </c>
      <c r="B23" s="7"/>
      <c r="C23" s="6"/>
      <c r="D23" s="2"/>
      <c r="E23" s="6"/>
      <c r="F23" s="2">
        <v>120</v>
      </c>
    </row>
    <row r="24" spans="1:6" ht="12">
      <c r="A24" s="6" t="s">
        <v>17</v>
      </c>
      <c r="B24" s="7"/>
      <c r="C24" s="6"/>
      <c r="D24" s="2"/>
      <c r="E24" s="6"/>
      <c r="F24" s="2">
        <v>90</v>
      </c>
    </row>
    <row r="25" spans="1:6" ht="12">
      <c r="A25" s="6" t="s">
        <v>18</v>
      </c>
      <c r="B25" s="7"/>
      <c r="C25" s="6"/>
      <c r="D25" s="2"/>
      <c r="E25" s="6"/>
      <c r="F25" s="2">
        <v>235</v>
      </c>
    </row>
    <row r="26" spans="1:6" ht="12">
      <c r="A26" s="6" t="s">
        <v>21</v>
      </c>
      <c r="B26" s="7"/>
      <c r="C26" s="6"/>
      <c r="D26" s="2"/>
      <c r="E26" s="6"/>
      <c r="F26" s="2">
        <v>75</v>
      </c>
    </row>
    <row r="27" spans="1:6" ht="12">
      <c r="A27" s="1" t="s">
        <v>12</v>
      </c>
      <c r="B27" s="3"/>
      <c r="C27" s="1"/>
      <c r="D27" s="5"/>
      <c r="E27" s="1"/>
      <c r="F27" s="4">
        <v>49.52</v>
      </c>
    </row>
    <row r="28" spans="1:6" ht="12">
      <c r="A28" s="1" t="s">
        <v>26</v>
      </c>
      <c r="B28" s="3"/>
      <c r="C28" s="1"/>
      <c r="D28" s="5"/>
      <c r="E28" s="1"/>
      <c r="F28" s="4">
        <v>284.98</v>
      </c>
    </row>
    <row r="29" spans="1:6" ht="12">
      <c r="A29" s="1" t="s">
        <v>20</v>
      </c>
      <c r="B29" s="3"/>
      <c r="C29" s="1"/>
      <c r="D29" s="5"/>
      <c r="E29" s="1"/>
      <c r="F29" s="5">
        <f>69.95+7.5+14.99+6+145+4.99+3+7</f>
        <v>258.43</v>
      </c>
    </row>
    <row r="30" spans="1:6" ht="12">
      <c r="A30" s="1" t="s">
        <v>23</v>
      </c>
      <c r="B30" s="3"/>
      <c r="C30" s="1"/>
      <c r="D30" s="5"/>
      <c r="E30" s="1"/>
      <c r="F30" s="5">
        <f>4.99+4.29+3.69</f>
        <v>12.97</v>
      </c>
    </row>
    <row r="31" spans="1:6" ht="12">
      <c r="A31" s="1" t="s">
        <v>24</v>
      </c>
      <c r="B31" s="3"/>
      <c r="C31" s="1"/>
      <c r="D31" s="5"/>
      <c r="E31" s="1"/>
      <c r="F31" s="5">
        <f>35+5.99+5+3.38+4.44+8.36+13.43+11.21+12.98+1.48+11+11.99+20.96+16.8+2.69+13+2.99+0.9+1+12.35+5.99+1.8+2.99+7.99+13.98+2.4</f>
        <v>230.10000000000005</v>
      </c>
    </row>
    <row r="32" spans="1:6" ht="12">
      <c r="A32" s="1" t="s">
        <v>32</v>
      </c>
      <c r="B32" s="3"/>
      <c r="C32" s="1"/>
      <c r="D32" s="4"/>
      <c r="E32" s="1"/>
      <c r="F32" s="4">
        <v>4.99</v>
      </c>
    </row>
    <row r="33" spans="1:6" ht="12">
      <c r="A33" s="1" t="s">
        <v>3</v>
      </c>
      <c r="B33" s="3"/>
      <c r="C33" s="1"/>
      <c r="D33" s="4"/>
      <c r="E33" s="1"/>
      <c r="F33" s="5">
        <f>26.97+17.97+4.99</f>
        <v>49.93</v>
      </c>
    </row>
    <row r="34" spans="1:6" ht="12">
      <c r="A34" s="1" t="s">
        <v>36</v>
      </c>
      <c r="B34" s="3">
        <v>4</v>
      </c>
      <c r="C34" s="1" t="s">
        <v>37</v>
      </c>
      <c r="D34" s="4">
        <v>1</v>
      </c>
      <c r="E34" s="1" t="s">
        <v>38</v>
      </c>
      <c r="F34" s="5">
        <f>B34*D34</f>
        <v>4</v>
      </c>
    </row>
    <row r="35" spans="1:6" ht="12">
      <c r="A35" s="1" t="s">
        <v>42</v>
      </c>
      <c r="B35" s="3"/>
      <c r="C35" s="1"/>
      <c r="D35" s="4"/>
      <c r="E35" s="1"/>
      <c r="F35" s="2">
        <f>4.56+18.8+1.56+7.17</f>
        <v>32.089999999999996</v>
      </c>
    </row>
    <row r="36" spans="1:6" ht="12">
      <c r="A36" s="13" t="s">
        <v>39</v>
      </c>
      <c r="B36" s="15"/>
      <c r="C36" s="13"/>
      <c r="D36" s="14"/>
      <c r="E36" s="13"/>
      <c r="F36" s="14">
        <v>52.05</v>
      </c>
    </row>
    <row r="37" spans="1:6" ht="12">
      <c r="A37" s="13" t="s">
        <v>49</v>
      </c>
      <c r="B37" s="15"/>
      <c r="C37" s="13"/>
      <c r="D37" s="14"/>
      <c r="E37" s="13"/>
      <c r="F37" s="14">
        <v>10</v>
      </c>
    </row>
    <row r="38" spans="1:6" ht="12">
      <c r="A38" s="6" t="s">
        <v>48</v>
      </c>
      <c r="B38" s="7">
        <v>2</v>
      </c>
      <c r="C38" s="6" t="s">
        <v>1</v>
      </c>
      <c r="D38" s="2"/>
      <c r="E38" s="6"/>
      <c r="F38" s="2">
        <v>35.84</v>
      </c>
    </row>
    <row r="39" spans="1:6" ht="12">
      <c r="A39" s="13" t="s">
        <v>41</v>
      </c>
      <c r="B39" s="15"/>
      <c r="C39" s="13"/>
      <c r="D39" s="14"/>
      <c r="E39" s="13"/>
      <c r="F39" s="14">
        <f>125*1.175</f>
        <v>146.875</v>
      </c>
    </row>
    <row r="40" spans="1:6" ht="12">
      <c r="A40" s="13" t="s">
        <v>50</v>
      </c>
      <c r="B40" s="15"/>
      <c r="C40" s="13"/>
      <c r="D40" s="14"/>
      <c r="E40" s="13"/>
      <c r="F40" s="4">
        <v>26</v>
      </c>
    </row>
    <row r="41" spans="1:6" ht="12">
      <c r="A41" s="13" t="s">
        <v>33</v>
      </c>
      <c r="B41" s="15">
        <v>300</v>
      </c>
      <c r="C41" s="13" t="s">
        <v>5</v>
      </c>
      <c r="D41" s="14">
        <f>1.15*1.175</f>
        <v>1.3512499999999998</v>
      </c>
      <c r="E41" s="13" t="s">
        <v>2</v>
      </c>
      <c r="F41" s="14">
        <f>B41*D41</f>
        <v>405.37499999999994</v>
      </c>
    </row>
    <row r="42" spans="1:6" ht="12">
      <c r="A42" s="13" t="s">
        <v>44</v>
      </c>
      <c r="B42" s="15">
        <f>B41</f>
        <v>300</v>
      </c>
      <c r="C42" s="13" t="s">
        <v>6</v>
      </c>
      <c r="D42" s="14">
        <f>0.26*1.175</f>
        <v>0.30550000000000005</v>
      </c>
      <c r="E42" s="13" t="s">
        <v>7</v>
      </c>
      <c r="F42" s="14">
        <f>B42*D42</f>
        <v>91.65000000000002</v>
      </c>
    </row>
    <row r="43" spans="1:6" ht="12">
      <c r="A43" s="13" t="s">
        <v>34</v>
      </c>
      <c r="B43" s="15">
        <f>B41</f>
        <v>300</v>
      </c>
      <c r="C43" s="13" t="s">
        <v>8</v>
      </c>
      <c r="D43" s="14"/>
      <c r="E43" s="13"/>
      <c r="F43" s="14">
        <f>105*1.175</f>
        <v>123.375</v>
      </c>
    </row>
    <row r="44" spans="1:6" ht="12">
      <c r="A44" s="13" t="s">
        <v>52</v>
      </c>
      <c r="B44" s="15"/>
      <c r="C44" s="13"/>
      <c r="D44" s="14"/>
      <c r="E44" s="13"/>
      <c r="F44" s="14">
        <v>18.8</v>
      </c>
    </row>
    <row r="45" spans="1:6" ht="12">
      <c r="A45" s="13" t="s">
        <v>53</v>
      </c>
      <c r="B45" s="15">
        <v>20</v>
      </c>
      <c r="C45" s="13"/>
      <c r="D45" s="14"/>
      <c r="E45" s="13"/>
      <c r="F45" s="4">
        <v>125.25</v>
      </c>
    </row>
    <row r="46" spans="1:6" ht="12">
      <c r="A46" s="13" t="s">
        <v>54</v>
      </c>
      <c r="B46" s="15">
        <v>20</v>
      </c>
      <c r="C46" s="13"/>
      <c r="D46" s="14"/>
      <c r="E46" s="13"/>
      <c r="F46" s="4">
        <v>9.44</v>
      </c>
    </row>
    <row r="47" spans="1:6" ht="12">
      <c r="A47" s="13" t="s">
        <v>57</v>
      </c>
      <c r="B47" s="3"/>
      <c r="C47" s="1"/>
      <c r="D47" s="16"/>
      <c r="E47" s="13"/>
      <c r="F47" s="14">
        <f>2.91+18.93+11.75</f>
        <v>33.59</v>
      </c>
    </row>
    <row r="48" spans="1:6" ht="12">
      <c r="A48" s="17" t="s">
        <v>64</v>
      </c>
      <c r="B48" s="17"/>
      <c r="C48" s="17"/>
      <c r="D48" s="17"/>
      <c r="E48" s="17"/>
      <c r="F48" s="18">
        <f>SUM(F15:F47)</f>
        <v>3401.2550000000006</v>
      </c>
    </row>
    <row r="49" spans="1:6" ht="12">
      <c r="A49" s="1"/>
      <c r="B49" s="1"/>
      <c r="C49" s="1"/>
      <c r="D49" s="1"/>
      <c r="E49" s="1"/>
      <c r="F49" s="1"/>
    </row>
    <row r="50" spans="1:6" ht="12">
      <c r="A50" s="19" t="s">
        <v>62</v>
      </c>
      <c r="B50" s="1"/>
      <c r="C50" s="1"/>
      <c r="D50" s="1"/>
      <c r="E50" s="1"/>
      <c r="F50" s="1"/>
    </row>
    <row r="51" spans="1:6" ht="12">
      <c r="A51" s="1" t="s">
        <v>22</v>
      </c>
      <c r="B51" s="3"/>
      <c r="C51" s="1"/>
      <c r="D51" s="5"/>
      <c r="E51" s="1"/>
      <c r="F51" s="4">
        <v>80</v>
      </c>
    </row>
    <row r="52" spans="1:6" ht="12">
      <c r="A52" s="1" t="s">
        <v>55</v>
      </c>
      <c r="B52" s="3"/>
      <c r="C52" s="1"/>
      <c r="D52" s="5"/>
      <c r="E52" s="1"/>
      <c r="F52" s="5">
        <v>100</v>
      </c>
    </row>
    <row r="53" spans="1:6" ht="12">
      <c r="A53" s="17" t="s">
        <v>64</v>
      </c>
      <c r="B53" s="20"/>
      <c r="C53" s="17"/>
      <c r="D53" s="21"/>
      <c r="E53" s="17"/>
      <c r="F53" s="21">
        <f>SUM(F51:F52)</f>
        <v>180</v>
      </c>
    </row>
    <row r="54" spans="1:6" ht="12">
      <c r="A54" s="8"/>
      <c r="B54" s="22"/>
      <c r="C54" s="8"/>
      <c r="D54" s="23"/>
      <c r="E54" s="8"/>
      <c r="F54" s="23"/>
    </row>
    <row r="55" spans="1:6" ht="12">
      <c r="A55" s="1"/>
      <c r="B55" s="1"/>
      <c r="C55" s="1"/>
      <c r="D55" s="1"/>
      <c r="E55" s="1"/>
      <c r="F55" s="1"/>
    </row>
    <row r="56" spans="1:6" ht="12">
      <c r="A56" s="19" t="s">
        <v>60</v>
      </c>
      <c r="B56" s="1"/>
      <c r="C56" s="1"/>
      <c r="D56" s="1"/>
      <c r="E56" s="1"/>
      <c r="F56" s="1"/>
    </row>
    <row r="57" spans="1:6" ht="12">
      <c r="A57" s="6" t="s">
        <v>4</v>
      </c>
      <c r="B57" s="7"/>
      <c r="C57" s="6"/>
      <c r="D57" s="2"/>
      <c r="E57" s="6"/>
      <c r="F57" s="2">
        <f>9+2.95+4.9+3.05+4.6+2.3+3.15</f>
        <v>29.95</v>
      </c>
    </row>
    <row r="58" spans="1:6" ht="12">
      <c r="A58" s="1" t="s">
        <v>4</v>
      </c>
      <c r="B58" s="3"/>
      <c r="C58" s="1"/>
      <c r="D58" s="5"/>
      <c r="E58" s="1"/>
      <c r="F58" s="5">
        <f>5+81.4+6.1+3.65+18.79+3.84+30+3.25+1+60+9+5</f>
        <v>227.03</v>
      </c>
    </row>
    <row r="59" spans="1:6" ht="12">
      <c r="A59" s="1" t="s">
        <v>16</v>
      </c>
      <c r="B59" s="3"/>
      <c r="C59" s="1"/>
      <c r="D59" s="5"/>
      <c r="E59" s="1"/>
      <c r="F59" s="5">
        <f>2.76+1.29+6.53</f>
        <v>10.58</v>
      </c>
    </row>
    <row r="60" spans="1:6" ht="12">
      <c r="A60" s="1" t="s">
        <v>31</v>
      </c>
      <c r="B60" s="3"/>
      <c r="C60" s="1"/>
      <c r="D60" s="4"/>
      <c r="E60" s="1"/>
      <c r="F60" s="4">
        <v>20</v>
      </c>
    </row>
    <row r="61" spans="1:6" ht="12">
      <c r="A61" s="17" t="s">
        <v>64</v>
      </c>
      <c r="B61" s="17"/>
      <c r="C61" s="17"/>
      <c r="D61" s="17"/>
      <c r="E61" s="17"/>
      <c r="F61" s="18">
        <f>SUM(F57:F60)</f>
        <v>287.56</v>
      </c>
    </row>
    <row r="62" spans="1:6" ht="12">
      <c r="A62" s="1"/>
      <c r="B62" s="1"/>
      <c r="C62" s="1"/>
      <c r="D62" s="1"/>
      <c r="E62" s="1"/>
      <c r="F62" s="1"/>
    </row>
    <row r="63" spans="1:6" ht="12">
      <c r="A63" s="1"/>
      <c r="B63" s="1"/>
      <c r="C63" s="1"/>
      <c r="D63" s="1"/>
      <c r="E63" s="1"/>
      <c r="F63" s="1"/>
    </row>
    <row r="64" spans="1:6" ht="12">
      <c r="A64" s="19" t="s">
        <v>61</v>
      </c>
      <c r="B64" s="1"/>
      <c r="C64" s="1"/>
      <c r="D64" s="1"/>
      <c r="E64" s="1"/>
      <c r="F64" s="1"/>
    </row>
    <row r="65" spans="1:6" ht="12">
      <c r="A65" s="13" t="s">
        <v>45</v>
      </c>
      <c r="B65" s="15">
        <v>1000</v>
      </c>
      <c r="C65" s="13"/>
      <c r="D65" s="14"/>
      <c r="E65" s="13"/>
      <c r="F65" s="2">
        <f>245*1.175</f>
        <v>287.875</v>
      </c>
    </row>
    <row r="66" spans="1:6" ht="12">
      <c r="A66" s="13" t="s">
        <v>51</v>
      </c>
      <c r="B66" s="15"/>
      <c r="C66" s="13"/>
      <c r="D66" s="14"/>
      <c r="E66" s="13"/>
      <c r="F66" s="2">
        <f>50*1.175</f>
        <v>58.75</v>
      </c>
    </row>
    <row r="67" spans="1:6" ht="12">
      <c r="A67" s="6" t="s">
        <v>40</v>
      </c>
      <c r="B67" s="10"/>
      <c r="C67" s="9"/>
      <c r="D67" s="11"/>
      <c r="E67" s="9"/>
      <c r="F67" s="2">
        <f>38*1.175</f>
        <v>44.65</v>
      </c>
    </row>
    <row r="68" spans="1:6" ht="12">
      <c r="A68" s="6" t="s">
        <v>66</v>
      </c>
      <c r="B68" s="10"/>
      <c r="C68" s="9"/>
      <c r="D68" s="11"/>
      <c r="E68" s="9"/>
      <c r="F68" s="2">
        <f>45</f>
        <v>45</v>
      </c>
    </row>
    <row r="69" spans="1:6" ht="12">
      <c r="A69" s="6" t="s">
        <v>9</v>
      </c>
      <c r="B69" s="7"/>
      <c r="C69" s="6"/>
      <c r="D69" s="2"/>
      <c r="E69" s="6"/>
      <c r="F69" s="2">
        <v>34.05</v>
      </c>
    </row>
    <row r="70" spans="1:6" ht="12">
      <c r="A70" s="17" t="s">
        <v>64</v>
      </c>
      <c r="B70" s="17"/>
      <c r="C70" s="17"/>
      <c r="D70" s="17"/>
      <c r="E70" s="17"/>
      <c r="F70" s="18">
        <f>SUM(F65:F69)</f>
        <v>470.325</v>
      </c>
    </row>
    <row r="71" spans="1:6" ht="12">
      <c r="A71" s="8"/>
      <c r="B71" s="8"/>
      <c r="C71" s="8"/>
      <c r="D71" s="8"/>
      <c r="E71" s="8"/>
      <c r="F71" s="27"/>
    </row>
    <row r="73" spans="1:6" ht="12.75" thickBot="1">
      <c r="A73" s="24" t="s">
        <v>67</v>
      </c>
      <c r="B73" s="25"/>
      <c r="C73" s="25"/>
      <c r="D73" s="25"/>
      <c r="E73" s="25"/>
      <c r="F73" s="26">
        <f>F12+F48+F53+F61+F70</f>
        <v>4651.72</v>
      </c>
    </row>
    <row r="74" ht="12.7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Malvern Hills Badger Conservation Society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Oseman</dc:creator>
  <cp:keywords/>
  <dc:description/>
  <cp:lastModifiedBy>Neil Oseman</cp:lastModifiedBy>
  <cp:lastPrinted>2002-05-08T13:00:19Z</cp:lastPrinted>
  <dcterms:created xsi:type="dcterms:W3CDTF">1999-09-01T22:15:22Z</dcterms:created>
  <dcterms:modified xsi:type="dcterms:W3CDTF">2011-08-18T14:04:04Z</dcterms:modified>
  <cp:category/>
  <cp:version/>
  <cp:contentType/>
  <cp:contentStatus/>
</cp:coreProperties>
</file>